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ori-\Documents\経営統計\練習問題\"/>
    </mc:Choice>
  </mc:AlternateContent>
  <xr:revisionPtr revIDLastSave="0" documentId="13_ncr:1_{B11E9DAD-0573-462C-B14C-73F730FDEE73}" xr6:coauthVersionLast="40" xr6:coauthVersionMax="40" xr10:uidLastSave="{00000000-0000-0000-0000-000000000000}"/>
  <bookViews>
    <workbookView xWindow="0" yWindow="0" windowWidth="22305" windowHeight="11880" xr2:uid="{1A5B1690-B984-4007-99DD-0B9EC9E6638E}"/>
  </bookViews>
  <sheets>
    <sheet name="問題１" sheetId="1" r:id="rId1"/>
    <sheet name="問題２" sheetId="2" r:id="rId2"/>
    <sheet name="問題３" sheetId="7" r:id="rId3"/>
    <sheet name="問題４" sheetId="6"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7" l="1"/>
  <c r="F13" i="7"/>
  <c r="E13" i="7"/>
  <c r="G12" i="7"/>
  <c r="F12" i="7"/>
  <c r="E12" i="7"/>
  <c r="D12" i="7"/>
  <c r="C12" i="7"/>
  <c r="B12" i="7"/>
  <c r="H7" i="7"/>
  <c r="G7" i="7"/>
  <c r="F7" i="7"/>
  <c r="D7" i="7"/>
  <c r="C7" i="7"/>
  <c r="H6" i="7"/>
  <c r="F14" i="7" s="1"/>
  <c r="J28" i="6"/>
  <c r="C23" i="6"/>
  <c r="B23" i="6"/>
  <c r="D22" i="6"/>
  <c r="D21" i="6"/>
  <c r="D23" i="6" s="1"/>
  <c r="J15" i="6"/>
  <c r="C8" i="6"/>
  <c r="B8" i="6"/>
  <c r="D7" i="6"/>
  <c r="D8" i="6" s="1"/>
  <c r="C14" i="6" s="1"/>
  <c r="G14" i="6" s="1"/>
  <c r="D6" i="6"/>
  <c r="B14" i="2"/>
  <c r="B11" i="2"/>
  <c r="B10" i="2"/>
  <c r="E7" i="7" l="1"/>
  <c r="G13" i="7"/>
  <c r="G14" i="7" s="1"/>
  <c r="B13" i="7"/>
  <c r="B14" i="7" s="1"/>
  <c r="C13" i="7"/>
  <c r="C14" i="7" s="1"/>
  <c r="E14" i="7"/>
  <c r="B7" i="7"/>
  <c r="D13" i="7"/>
  <c r="D14" i="7" s="1"/>
  <c r="B15" i="6"/>
  <c r="F15" i="6" s="1"/>
  <c r="C15" i="6"/>
  <c r="G15" i="6" s="1"/>
  <c r="C28" i="6"/>
  <c r="G28" i="6" s="1"/>
  <c r="C27" i="6"/>
  <c r="G27" i="6" s="1"/>
  <c r="B27" i="6"/>
  <c r="F27" i="6" s="1"/>
  <c r="J25" i="6" s="1"/>
  <c r="B28" i="6"/>
  <c r="F28" i="6" s="1"/>
  <c r="B14" i="6"/>
  <c r="F14" i="6" s="1"/>
  <c r="J12" i="6" s="1"/>
  <c r="J11" i="7" l="1"/>
  <c r="J37" i="1" l="1"/>
  <c r="J36" i="1"/>
  <c r="J35" i="1"/>
  <c r="J40"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J30" i="1"/>
  <c r="J28" i="1"/>
  <c r="J27" i="1"/>
  <c r="J26" i="1"/>
  <c r="J19" i="1"/>
  <c r="J18" i="1"/>
  <c r="J13" i="1"/>
  <c r="K25" i="1" l="1"/>
  <c r="K12" i="1"/>
  <c r="J12" i="1"/>
  <c r="J25" i="1"/>
</calcChain>
</file>

<file path=xl/sharedStrings.xml><?xml version="1.0" encoding="utf-8"?>
<sst xmlns="http://schemas.openxmlformats.org/spreadsheetml/2006/main" count="123" uniqueCount="63">
  <si>
    <t>とりわけ都市部では以前と比べて暑くなったと耳にすることが多い</t>
  </si>
  <si>
    <t>大阪の月平均気温のデータを用いて確かめてみよう</t>
    <phoneticPr fontId="2"/>
  </si>
  <si>
    <t>地球温暖化の影響か都市化の影響かは分からないが、</t>
    <rPh sb="0" eb="2">
      <t>チキュウ</t>
    </rPh>
    <rPh sb="2" eb="5">
      <t>オンダンカ</t>
    </rPh>
    <rPh sb="6" eb="8">
      <t>エイキョウ</t>
    </rPh>
    <rPh sb="9" eb="12">
      <t>トシカ</t>
    </rPh>
    <rPh sb="13" eb="15">
      <t>エイキョウ</t>
    </rPh>
    <rPh sb="17" eb="18">
      <t>ワ</t>
    </rPh>
    <phoneticPr fontId="2"/>
  </si>
  <si>
    <t>西暦</t>
    <rPh sb="0" eb="2">
      <t>セイレキ</t>
    </rPh>
    <phoneticPr fontId="2"/>
  </si>
  <si>
    <t>月</t>
    <rPh sb="0" eb="1">
      <t>ツキ</t>
    </rPh>
    <phoneticPr fontId="2"/>
  </si>
  <si>
    <t>平均気温</t>
    <rPh sb="0" eb="2">
      <t>ヘイキン</t>
    </rPh>
    <rPh sb="2" eb="4">
      <t>キオン</t>
    </rPh>
    <phoneticPr fontId="2"/>
  </si>
  <si>
    <t>問題１（具体例11.1と11.2）</t>
    <phoneticPr fontId="2"/>
  </si>
  <si>
    <t>問題２（具体例11.3）</t>
    <phoneticPr fontId="2"/>
  </si>
  <si>
    <t>平成29年度の国民に関する世論調査によれば、質問「現在の生活に対する満足度」</t>
    <rPh sb="0" eb="2">
      <t>ヘイセイ</t>
    </rPh>
    <rPh sb="4" eb="6">
      <t>ネンド</t>
    </rPh>
    <rPh sb="22" eb="24">
      <t>シツモン</t>
    </rPh>
    <rPh sb="25" eb="27">
      <t>ゲンザイ</t>
    </rPh>
    <rPh sb="28" eb="30">
      <t>セイカツ</t>
    </rPh>
    <rPh sb="31" eb="32">
      <t>タイ</t>
    </rPh>
    <rPh sb="34" eb="37">
      <t>マンゾクド</t>
    </rPh>
    <phoneticPr fontId="2"/>
  </si>
  <si>
    <t>で満足と回答した人は6319人中4670人であった。</t>
  </si>
  <si>
    <t>母比率は７割という仮説を有意水準5%で検定しなさい。</t>
    <rPh sb="0" eb="1">
      <t>ボ</t>
    </rPh>
    <rPh sb="1" eb="3">
      <t>ヒリツ</t>
    </rPh>
    <rPh sb="5" eb="6">
      <t>ワリ</t>
    </rPh>
    <rPh sb="9" eb="11">
      <t>カセツ</t>
    </rPh>
    <phoneticPr fontId="2"/>
  </si>
  <si>
    <t>問題３（具体例11.4）</t>
    <phoneticPr fontId="2"/>
  </si>
  <si>
    <t>以下はサイコロを600回降って出た目を集計した結果である。</t>
    <phoneticPr fontId="2"/>
  </si>
  <si>
    <t>目</t>
    <rPh sb="0" eb="1">
      <t>メ</t>
    </rPh>
    <phoneticPr fontId="2"/>
  </si>
  <si>
    <t>合計</t>
    <rPh sb="0" eb="2">
      <t>ゴウケイ</t>
    </rPh>
    <phoneticPr fontId="2"/>
  </si>
  <si>
    <t>度数</t>
    <rPh sb="0" eb="2">
      <t>ドスウ</t>
    </rPh>
    <phoneticPr fontId="2"/>
  </si>
  <si>
    <t>相対度数</t>
    <rPh sb="0" eb="2">
      <t>ソウタイ</t>
    </rPh>
    <rPh sb="2" eb="4">
      <t>ドスウ</t>
    </rPh>
    <phoneticPr fontId="2"/>
  </si>
  <si>
    <t>サイコロの目の出方に異常がないかどうか有意水準5%で検定しなさい。</t>
    <phoneticPr fontId="2"/>
  </si>
  <si>
    <t>問題４（具体例11.5）</t>
    <phoneticPr fontId="2"/>
  </si>
  <si>
    <t>(１)　以下はあるドラッグストアのカード会員5000人を風邪薬の購買の有無と性別で分類した結果である。</t>
    <rPh sb="4" eb="6">
      <t>イカ</t>
    </rPh>
    <rPh sb="45" eb="47">
      <t>ケッカ</t>
    </rPh>
    <phoneticPr fontId="2"/>
  </si>
  <si>
    <t>購買あり</t>
    <rPh sb="0" eb="2">
      <t>コウバイ</t>
    </rPh>
    <phoneticPr fontId="2"/>
  </si>
  <si>
    <t>購買なし</t>
    <rPh sb="0" eb="2">
      <t>コウバイ</t>
    </rPh>
    <phoneticPr fontId="2"/>
  </si>
  <si>
    <t>女性</t>
    <rPh sb="0" eb="2">
      <t>ジョセイ</t>
    </rPh>
    <phoneticPr fontId="2"/>
  </si>
  <si>
    <t>男性</t>
    <rPh sb="0" eb="2">
      <t>ダンセイ</t>
    </rPh>
    <phoneticPr fontId="2"/>
  </si>
  <si>
    <t>風邪薬の購買と性別が独立かどうかを有意水準5%で検定しなさい。</t>
    <phoneticPr fontId="2"/>
  </si>
  <si>
    <t>(２)　メイクアップ用品の購買と性別が独立かどうかも有意水準5%で検定しなさい。</t>
    <rPh sb="10" eb="12">
      <t>ヨウヒン</t>
    </rPh>
    <rPh sb="13" eb="15">
      <t>コウバイ</t>
    </rPh>
    <rPh sb="16" eb="18">
      <t>セイベツ</t>
    </rPh>
    <rPh sb="19" eb="21">
      <t>ドクリツ</t>
    </rPh>
    <rPh sb="26" eb="28">
      <t>ユウイ</t>
    </rPh>
    <rPh sb="28" eb="30">
      <t>スイジュン</t>
    </rPh>
    <rPh sb="33" eb="35">
      <t>ケンテイ</t>
    </rPh>
    <phoneticPr fontId="2"/>
  </si>
  <si>
    <t>標本平均</t>
    <rPh sb="0" eb="2">
      <t>ヒョウホン</t>
    </rPh>
    <rPh sb="2" eb="4">
      <t>ヘイキン</t>
    </rPh>
    <phoneticPr fontId="2"/>
  </si>
  <si>
    <t>不偏分散</t>
    <rPh sb="0" eb="2">
      <t>フヘン</t>
    </rPh>
    <rPh sb="2" eb="4">
      <t>ブンサン</t>
    </rPh>
    <phoneticPr fontId="2"/>
  </si>
  <si>
    <t>統合した不偏分散</t>
    <phoneticPr fontId="2"/>
  </si>
  <si>
    <t>有意水準</t>
    <rPh sb="0" eb="2">
      <t>ユウイ</t>
    </rPh>
    <rPh sb="2" eb="4">
      <t>スイジュン</t>
    </rPh>
    <phoneticPr fontId="2"/>
  </si>
  <si>
    <t>下側2.5%点（下限 A）</t>
    <rPh sb="0" eb="1">
      <t>シタ</t>
    </rPh>
    <rPh sb="8" eb="10">
      <t>カゲン</t>
    </rPh>
    <phoneticPr fontId="2"/>
  </si>
  <si>
    <t>上側2.5%点（上限 B）</t>
    <rPh sb="8" eb="10">
      <t>ジョウゲン</t>
    </rPh>
    <phoneticPr fontId="2"/>
  </si>
  <si>
    <t>30年前（Y）</t>
    <rPh sb="2" eb="4">
      <t>ネンマエ</t>
    </rPh>
    <phoneticPr fontId="2"/>
  </si>
  <si>
    <r>
      <t>検定統計量 T</t>
    </r>
    <r>
      <rPr>
        <vertAlign val="subscript"/>
        <sz val="11"/>
        <color theme="1"/>
        <rFont val="游ゴシック"/>
        <family val="3"/>
        <charset val="128"/>
        <scheme val="minor"/>
      </rPr>
      <t>0</t>
    </r>
    <r>
      <rPr>
        <sz val="11"/>
        <color theme="1"/>
        <rFont val="游ゴシック"/>
        <family val="2"/>
        <charset val="128"/>
        <scheme val="minor"/>
      </rPr>
      <t>の値</t>
    </r>
    <rPh sb="0" eb="2">
      <t>ケンテイ</t>
    </rPh>
    <rPh sb="2" eb="5">
      <t>トウケイリョウ</t>
    </rPh>
    <rPh sb="9" eb="10">
      <t>アタイ</t>
    </rPh>
    <phoneticPr fontId="2"/>
  </si>
  <si>
    <r>
      <t>検定統計量 F</t>
    </r>
    <r>
      <rPr>
        <vertAlign val="subscript"/>
        <sz val="11"/>
        <color theme="1"/>
        <rFont val="游ゴシック"/>
        <family val="3"/>
        <charset val="128"/>
        <scheme val="minor"/>
      </rPr>
      <t>0</t>
    </r>
    <r>
      <rPr>
        <sz val="11"/>
        <color theme="1"/>
        <rFont val="游ゴシック"/>
        <family val="2"/>
        <charset val="128"/>
        <scheme val="minor"/>
      </rPr>
      <t>の値</t>
    </r>
    <rPh sb="0" eb="2">
      <t>ケンテイ</t>
    </rPh>
    <rPh sb="2" eb="5">
      <t>トウケイリョウ</t>
    </rPh>
    <rPh sb="9" eb="10">
      <t>アタイ</t>
    </rPh>
    <phoneticPr fontId="2"/>
  </si>
  <si>
    <t>自由度</t>
    <rPh sb="0" eb="3">
      <t>ジユウド</t>
    </rPh>
    <phoneticPr fontId="2"/>
  </si>
  <si>
    <t>上側2.5%点（定数 C）</t>
    <rPh sb="8" eb="10">
      <t>テイスウ</t>
    </rPh>
    <phoneticPr fontId="2"/>
  </si>
  <si>
    <t>検定の結果</t>
    <rPh sb="0" eb="2">
      <t>ケンテイ</t>
    </rPh>
    <rPh sb="3" eb="5">
      <t>ケッカ</t>
    </rPh>
    <phoneticPr fontId="2"/>
  </si>
  <si>
    <t>採択</t>
    <rPh sb="0" eb="2">
      <t>サイタク</t>
    </rPh>
    <phoneticPr fontId="2"/>
  </si>
  <si>
    <t>現在の月平均気温は X、30年前の月平均気温は Y で表すことにする。</t>
    <rPh sb="3" eb="4">
      <t>ツキ</t>
    </rPh>
    <rPh sb="4" eb="6">
      <t>ヘイキン</t>
    </rPh>
    <rPh sb="6" eb="8">
      <t>キオン</t>
    </rPh>
    <rPh sb="18" eb="20">
      <t>ヘイキン</t>
    </rPh>
    <rPh sb="20" eb="22">
      <t>キオン</t>
    </rPh>
    <phoneticPr fontId="2"/>
  </si>
  <si>
    <t>(１)　現在と30年前で月平均気温の母分散は等しいという仮説を有意水準5%で検定しなさい。</t>
    <rPh sb="4" eb="6">
      <t>ゲンザイ</t>
    </rPh>
    <rPh sb="9" eb="11">
      <t>ネンマエ</t>
    </rPh>
    <rPh sb="12" eb="13">
      <t>ツキ</t>
    </rPh>
    <rPh sb="13" eb="15">
      <t>ヘイキン</t>
    </rPh>
    <rPh sb="15" eb="17">
      <t>キオン</t>
    </rPh>
    <rPh sb="18" eb="19">
      <t>ボ</t>
    </rPh>
    <rPh sb="19" eb="21">
      <t>ブンサン</t>
    </rPh>
    <rPh sb="22" eb="23">
      <t>ヒト</t>
    </rPh>
    <rPh sb="28" eb="30">
      <t>カセツ</t>
    </rPh>
    <rPh sb="31" eb="33">
      <t>ユウイ</t>
    </rPh>
    <rPh sb="33" eb="35">
      <t>スイジュン</t>
    </rPh>
    <rPh sb="38" eb="40">
      <t>ケンテイ</t>
    </rPh>
    <phoneticPr fontId="2"/>
  </si>
  <si>
    <t>(２)　現在と30年前で月平均気温の母平均は等しいという仮説を有意水準5%で検定しなさい。</t>
    <rPh sb="4" eb="6">
      <t>ゲンザイ</t>
    </rPh>
    <rPh sb="9" eb="11">
      <t>ネンマエ</t>
    </rPh>
    <rPh sb="12" eb="13">
      <t>ツキ</t>
    </rPh>
    <rPh sb="13" eb="15">
      <t>ヘイキン</t>
    </rPh>
    <rPh sb="15" eb="17">
      <t>キオン</t>
    </rPh>
    <rPh sb="18" eb="21">
      <t>ボヘイキン</t>
    </rPh>
    <rPh sb="22" eb="23">
      <t>ヒト</t>
    </rPh>
    <rPh sb="28" eb="30">
      <t>カセツ</t>
    </rPh>
    <rPh sb="31" eb="33">
      <t>ユウイ</t>
    </rPh>
    <rPh sb="33" eb="35">
      <t>スイジュン</t>
    </rPh>
    <rPh sb="38" eb="40">
      <t>ケンテイ</t>
    </rPh>
    <phoneticPr fontId="2"/>
  </si>
  <si>
    <t>現在（X）</t>
    <rPh sb="0" eb="2">
      <t>ゲンザイ</t>
    </rPh>
    <phoneticPr fontId="2"/>
  </si>
  <si>
    <t>(３)　対応のあるデータとして、(２)の仮説を有意水準6%で検定しなさい。</t>
    <rPh sb="20" eb="22">
      <t>カセツ</t>
    </rPh>
    <rPh sb="23" eb="25">
      <t>ユウイ</t>
    </rPh>
    <rPh sb="25" eb="27">
      <t>スイジュン</t>
    </rPh>
    <rPh sb="30" eb="32">
      <t>ケンテイ</t>
    </rPh>
    <phoneticPr fontId="2"/>
  </si>
  <si>
    <t>差</t>
    <rPh sb="0" eb="1">
      <t>サ</t>
    </rPh>
    <phoneticPr fontId="2"/>
  </si>
  <si>
    <t>差の標本平均</t>
    <rPh sb="0" eb="1">
      <t>サ</t>
    </rPh>
    <rPh sb="2" eb="4">
      <t>ヒョウホン</t>
    </rPh>
    <rPh sb="4" eb="6">
      <t>ヘイキン</t>
    </rPh>
    <phoneticPr fontId="2"/>
  </si>
  <si>
    <t>差の不偏分散</t>
    <rPh sb="0" eb="1">
      <t>サ</t>
    </rPh>
    <rPh sb="2" eb="4">
      <t>フヘン</t>
    </rPh>
    <rPh sb="4" eb="6">
      <t>ブンサン</t>
    </rPh>
    <phoneticPr fontId="2"/>
  </si>
  <si>
    <t>棄却</t>
    <rPh sb="0" eb="2">
      <t>キキャク</t>
    </rPh>
    <phoneticPr fontId="2"/>
  </si>
  <si>
    <t>標本比率</t>
    <rPh sb="0" eb="2">
      <t>ヒョウホン</t>
    </rPh>
    <rPh sb="2" eb="4">
      <t>ヒリツ</t>
    </rPh>
    <phoneticPr fontId="2"/>
  </si>
  <si>
    <t>標本サイズ</t>
    <rPh sb="0" eb="2">
      <t>ヒョウホン</t>
    </rPh>
    <phoneticPr fontId="2"/>
  </si>
  <si>
    <t>合計（満足の人数）</t>
    <rPh sb="0" eb="2">
      <t>ゴウケイ</t>
    </rPh>
    <rPh sb="3" eb="5">
      <t>マンゾク</t>
    </rPh>
    <rPh sb="6" eb="8">
      <t>ニンズウ</t>
    </rPh>
    <phoneticPr fontId="2"/>
  </si>
  <si>
    <r>
      <t>検定統計量 Z</t>
    </r>
    <r>
      <rPr>
        <vertAlign val="subscript"/>
        <sz val="11"/>
        <color theme="1"/>
        <rFont val="游ゴシック"/>
        <family val="3"/>
        <charset val="128"/>
        <scheme val="minor"/>
      </rPr>
      <t>0</t>
    </r>
    <r>
      <rPr>
        <sz val="11"/>
        <color theme="1"/>
        <rFont val="游ゴシック"/>
        <family val="2"/>
        <charset val="128"/>
        <scheme val="minor"/>
      </rPr>
      <t>の値</t>
    </r>
    <rPh sb="0" eb="2">
      <t>ケンテイ</t>
    </rPh>
    <rPh sb="2" eb="5">
      <t>トウケイリョウ</t>
    </rPh>
    <rPh sb="9" eb="10">
      <t>アタイ</t>
    </rPh>
    <phoneticPr fontId="2"/>
  </si>
  <si>
    <r>
      <t>仮説の値 p</t>
    </r>
    <r>
      <rPr>
        <vertAlign val="subscript"/>
        <sz val="11"/>
        <color theme="1"/>
        <rFont val="游ゴシック"/>
        <family val="3"/>
        <charset val="128"/>
        <scheme val="minor"/>
      </rPr>
      <t>0</t>
    </r>
    <rPh sb="0" eb="2">
      <t>カセツ</t>
    </rPh>
    <rPh sb="3" eb="4">
      <t>アタイ</t>
    </rPh>
    <phoneticPr fontId="2"/>
  </si>
  <si>
    <r>
      <t>仮説の値 p</t>
    </r>
    <r>
      <rPr>
        <vertAlign val="subscript"/>
        <sz val="11"/>
        <color theme="1"/>
        <rFont val="游ゴシック"/>
        <family val="3"/>
        <charset val="128"/>
        <scheme val="minor"/>
      </rPr>
      <t>j0</t>
    </r>
    <rPh sb="0" eb="2">
      <t>カセツ</t>
    </rPh>
    <rPh sb="3" eb="4">
      <t>アタイ</t>
    </rPh>
    <phoneticPr fontId="2"/>
  </si>
  <si>
    <t>上側5%点（上限 C）</t>
    <rPh sb="6" eb="8">
      <t>ジョウゲン</t>
    </rPh>
    <phoneticPr fontId="2"/>
  </si>
  <si>
    <t>期待度数</t>
    <rPh sb="0" eb="2">
      <t>キタイ</t>
    </rPh>
    <rPh sb="2" eb="4">
      <t>ドスウ</t>
    </rPh>
    <phoneticPr fontId="2"/>
  </si>
  <si>
    <r>
      <t>検定統計量 χ</t>
    </r>
    <r>
      <rPr>
        <vertAlign val="superscript"/>
        <sz val="11"/>
        <color theme="1"/>
        <rFont val="游ゴシック"/>
        <family val="3"/>
        <charset val="128"/>
        <scheme val="minor"/>
      </rPr>
      <t>2</t>
    </r>
    <r>
      <rPr>
        <vertAlign val="subscript"/>
        <sz val="11"/>
        <color theme="1"/>
        <rFont val="游ゴシック"/>
        <family val="3"/>
        <charset val="128"/>
        <scheme val="minor"/>
      </rPr>
      <t>0</t>
    </r>
    <r>
      <rPr>
        <sz val="11"/>
        <color theme="1"/>
        <rFont val="游ゴシック"/>
        <family val="2"/>
        <charset val="128"/>
        <scheme val="minor"/>
      </rPr>
      <t>の値</t>
    </r>
    <rPh sb="0" eb="2">
      <t>ケンテイ</t>
    </rPh>
    <rPh sb="2" eb="5">
      <t>トウケイリョウ</t>
    </rPh>
    <rPh sb="10" eb="11">
      <t>アタイ</t>
    </rPh>
    <phoneticPr fontId="2"/>
  </si>
  <si>
    <t>仮説とのずれ</t>
    <rPh sb="0" eb="2">
      <t>カセツ</t>
    </rPh>
    <phoneticPr fontId="2"/>
  </si>
  <si>
    <t>採択</t>
    <rPh sb="0" eb="2">
      <t>サイタク</t>
    </rPh>
    <phoneticPr fontId="2"/>
  </si>
  <si>
    <t>棄却</t>
    <rPh sb="0" eb="2">
      <t>キキャク</t>
    </rPh>
    <phoneticPr fontId="2"/>
  </si>
  <si>
    <t>分子自由度</t>
    <rPh sb="0" eb="2">
      <t>ブンシ</t>
    </rPh>
    <phoneticPr fontId="2"/>
  </si>
  <si>
    <t>分母自由度</t>
    <rPh sb="2" eb="5">
      <t>ジユウド</t>
    </rPh>
    <phoneticPr fontId="2"/>
  </si>
  <si>
    <t>第11章　練習問題解答例</t>
    <rPh sb="0" eb="1">
      <t>ダイ</t>
    </rPh>
    <rPh sb="3" eb="4">
      <t>ショウ</t>
    </rPh>
    <rPh sb="5" eb="7">
      <t>レンシュウ</t>
    </rPh>
    <rPh sb="7" eb="9">
      <t>モンダイ</t>
    </rPh>
    <rPh sb="9" eb="11">
      <t>カイトウ</t>
    </rPh>
    <rPh sb="11" eb="12">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</si>
</sst>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0_ "/>
    <numFmt numFmtId="179" formatCode="0.0000_ "/>
  </numFmts>
  <fonts count="9"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vertAlign val="subscript"/>
      <sz val="11"/>
      <color theme="1"/>
      <name val="游ゴシック"/>
      <family val="3"/>
      <charset val="128"/>
      <scheme val="minor"/>
    </font>
    <font>
      <sz val="10"/>
      <color theme="1"/>
      <name val="游ゴシック"/>
      <family val="3"/>
      <charset val="128"/>
      <scheme val="minor"/>
    </font>
    <font>
      <vertAlign val="superscript"/>
      <sz val="11"/>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pplyAlignment="1">
      <alignment horizontal="center" vertical="center"/>
    </xf>
    <xf numFmtId="176" fontId="0" fillId="0" borderId="2" xfId="0" applyNumberFormat="1" applyBorder="1">
      <alignment vertical="center"/>
    </xf>
    <xf numFmtId="177" fontId="0" fillId="0" borderId="2" xfId="0" applyNumberFormat="1" applyBorder="1">
      <alignment vertical="center"/>
    </xf>
    <xf numFmtId="176" fontId="0" fillId="0" borderId="3" xfId="0" applyNumberFormat="1" applyBorder="1">
      <alignment vertical="center"/>
    </xf>
    <xf numFmtId="177" fontId="0" fillId="0" borderId="3" xfId="0" applyNumberFormat="1" applyBorder="1">
      <alignment vertical="center"/>
    </xf>
    <xf numFmtId="176" fontId="0" fillId="0" borderId="4" xfId="0" applyNumberFormat="1" applyBorder="1">
      <alignment vertical="center"/>
    </xf>
    <xf numFmtId="177" fontId="0" fillId="0" borderId="4" xfId="0" applyNumberFormat="1" applyBorder="1">
      <alignment vertical="center"/>
    </xf>
    <xf numFmtId="0" fontId="0" fillId="0" borderId="1" xfId="0" applyBorder="1">
      <alignment vertical="center"/>
    </xf>
    <xf numFmtId="176" fontId="0" fillId="0" borderId="1" xfId="0" applyNumberFormat="1" applyBorder="1">
      <alignment vertical="center"/>
    </xf>
    <xf numFmtId="178" fontId="0" fillId="0" borderId="1" xfId="0" applyNumberFormat="1" applyBorder="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176" fontId="5" fillId="0" borderId="1" xfId="0" applyNumberFormat="1" applyFont="1" applyBorder="1">
      <alignment vertical="center"/>
    </xf>
    <xf numFmtId="177" fontId="0" fillId="0" borderId="0" xfId="0" applyNumberFormat="1">
      <alignment vertical="center"/>
    </xf>
    <xf numFmtId="9" fontId="0" fillId="0" borderId="0" xfId="0" applyNumberFormat="1">
      <alignment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179" fontId="0" fillId="0" borderId="1" xfId="0" applyNumberFormat="1" applyBorder="1">
      <alignment vertical="center"/>
    </xf>
    <xf numFmtId="0" fontId="0" fillId="0" borderId="0" xfId="0" applyBorder="1">
      <alignment vertical="center"/>
    </xf>
    <xf numFmtId="179" fontId="0" fillId="0" borderId="0" xfId="0" applyNumberFormat="1" applyBorder="1">
      <alignment vertical="center"/>
    </xf>
    <xf numFmtId="178" fontId="5" fillId="0" borderId="1" xfId="0" applyNumberFormat="1" applyFont="1" applyBorder="1">
      <alignment vertical="center"/>
    </xf>
    <xf numFmtId="0" fontId="7" fillId="0" borderId="0" xfId="0" applyFont="1">
      <alignment vertical="center"/>
    </xf>
    <xf numFmtId="176" fontId="4" fillId="0" borderId="0" xfId="0" applyNumberFormat="1" applyFo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176" fontId="0" fillId="0" borderId="4"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162D-C13A-458C-998E-426FE4103CEF}">
  <dimension ref="A1:N45"/>
  <sheetViews>
    <sheetView tabSelected="1" workbookViewId="0"/>
  </sheetViews>
  <sheetFormatPr defaultColWidth="9" defaultRowHeight="18.75" x14ac:dyDescent="0.4"/>
  <cols>
    <col min="9" max="9" width="20.625" customWidth="1"/>
    <col min="10" max="11" width="12.625" customWidth="1"/>
  </cols>
  <sheetData>
    <row r="1" spans="1:14" ht="24" x14ac:dyDescent="0.4">
      <c r="A1" s="1" t="s">
        <v>62</v>
      </c>
    </row>
    <row r="3" spans="1:14" x14ac:dyDescent="0.4">
      <c r="A3" s="2" t="s">
        <v>6</v>
      </c>
    </row>
    <row r="4" spans="1:14" x14ac:dyDescent="0.4">
      <c r="A4" s="3" t="s">
        <v>2</v>
      </c>
      <c r="J4" s="3"/>
    </row>
    <row r="5" spans="1:14" x14ac:dyDescent="0.4">
      <c r="A5" s="3" t="s">
        <v>0</v>
      </c>
    </row>
    <row r="6" spans="1:14" x14ac:dyDescent="0.4">
      <c r="A6" s="3" t="s">
        <v>1</v>
      </c>
    </row>
    <row r="7" spans="1:14" x14ac:dyDescent="0.4">
      <c r="A7" s="3" t="s">
        <v>39</v>
      </c>
    </row>
    <row r="9" spans="1:14" x14ac:dyDescent="0.4">
      <c r="A9" s="4" t="s">
        <v>3</v>
      </c>
      <c r="B9" s="4" t="s">
        <v>4</v>
      </c>
      <c r="C9" s="4" t="s">
        <v>5</v>
      </c>
      <c r="D9" s="4" t="s">
        <v>3</v>
      </c>
      <c r="E9" s="4" t="s">
        <v>4</v>
      </c>
      <c r="F9" s="4" t="s">
        <v>5</v>
      </c>
      <c r="G9" s="4" t="s">
        <v>44</v>
      </c>
      <c r="I9" s="3" t="s">
        <v>40</v>
      </c>
    </row>
    <row r="10" spans="1:14" x14ac:dyDescent="0.4">
      <c r="A10" s="32">
        <v>2017</v>
      </c>
      <c r="B10" s="5">
        <v>1</v>
      </c>
      <c r="C10" s="6">
        <v>6.2</v>
      </c>
      <c r="D10" s="32">
        <v>1987</v>
      </c>
      <c r="E10" s="5">
        <v>1</v>
      </c>
      <c r="F10" s="6">
        <v>6.2</v>
      </c>
      <c r="G10" s="6">
        <f>C10-F10</f>
        <v>0</v>
      </c>
    </row>
    <row r="11" spans="1:14" x14ac:dyDescent="0.4">
      <c r="A11" s="33"/>
      <c r="B11" s="7">
        <v>2</v>
      </c>
      <c r="C11" s="8">
        <v>6.3</v>
      </c>
      <c r="D11" s="33"/>
      <c r="E11" s="7">
        <v>2</v>
      </c>
      <c r="F11" s="8">
        <v>6.5</v>
      </c>
      <c r="G11" s="8">
        <f t="shared" ref="G11:G45" si="0">C11-F11</f>
        <v>-0.20000000000000018</v>
      </c>
      <c r="J11" s="31" t="s">
        <v>42</v>
      </c>
      <c r="K11" s="31" t="s">
        <v>32</v>
      </c>
    </row>
    <row r="12" spans="1:14" x14ac:dyDescent="0.4">
      <c r="A12" s="33"/>
      <c r="B12" s="7">
        <v>3</v>
      </c>
      <c r="C12" s="8">
        <v>9.1999999999999993</v>
      </c>
      <c r="D12" s="33"/>
      <c r="E12" s="7">
        <v>3</v>
      </c>
      <c r="F12" s="8">
        <v>8.9</v>
      </c>
      <c r="G12" s="8">
        <f t="shared" si="0"/>
        <v>0.29999999999999893</v>
      </c>
      <c r="I12" t="s">
        <v>27</v>
      </c>
      <c r="J12" s="21">
        <f>_xlfn.VAR.S(C10:C45)</f>
        <v>62.417928571428583</v>
      </c>
      <c r="K12" s="21">
        <f>_xlfn.VAR.S(F10:F45)</f>
        <v>67.886253968253996</v>
      </c>
      <c r="L12" s="18"/>
      <c r="N12" s="18"/>
    </row>
    <row r="13" spans="1:14" ht="20.25" x14ac:dyDescent="0.4">
      <c r="A13" s="33"/>
      <c r="B13" s="7">
        <v>4</v>
      </c>
      <c r="C13" s="8">
        <v>15.7</v>
      </c>
      <c r="D13" s="33"/>
      <c r="E13" s="7">
        <v>4</v>
      </c>
      <c r="F13" s="8">
        <v>14.2</v>
      </c>
      <c r="G13" s="8">
        <f t="shared" si="0"/>
        <v>1.5</v>
      </c>
      <c r="I13" t="s">
        <v>34</v>
      </c>
      <c r="J13" s="22">
        <f>J12/K12</f>
        <v>0.9194487090216733</v>
      </c>
    </row>
    <row r="14" spans="1:14" x14ac:dyDescent="0.4">
      <c r="A14" s="33"/>
      <c r="B14" s="7">
        <v>5</v>
      </c>
      <c r="C14" s="8">
        <v>21.1</v>
      </c>
      <c r="D14" s="33"/>
      <c r="E14" s="7">
        <v>5</v>
      </c>
      <c r="F14" s="8">
        <v>19.3</v>
      </c>
      <c r="G14" s="8">
        <f t="shared" si="0"/>
        <v>1.8000000000000007</v>
      </c>
    </row>
    <row r="15" spans="1:14" x14ac:dyDescent="0.4">
      <c r="A15" s="33"/>
      <c r="B15" s="7">
        <v>6</v>
      </c>
      <c r="C15" s="8">
        <v>22.7</v>
      </c>
      <c r="D15" s="33"/>
      <c r="E15" s="7">
        <v>6</v>
      </c>
      <c r="F15" s="8">
        <v>23.8</v>
      </c>
      <c r="G15" s="8">
        <f t="shared" si="0"/>
        <v>-1.1000000000000014</v>
      </c>
      <c r="I15" t="s">
        <v>60</v>
      </c>
      <c r="J15" s="20">
        <v>35</v>
      </c>
    </row>
    <row r="16" spans="1:14" x14ac:dyDescent="0.4">
      <c r="A16" s="33"/>
      <c r="B16" s="7">
        <v>7</v>
      </c>
      <c r="C16" s="8">
        <v>28.8</v>
      </c>
      <c r="D16" s="33"/>
      <c r="E16" s="7">
        <v>7</v>
      </c>
      <c r="F16" s="8">
        <v>27.6</v>
      </c>
      <c r="G16" s="8">
        <f t="shared" si="0"/>
        <v>1.1999999999999993</v>
      </c>
      <c r="I16" t="s">
        <v>61</v>
      </c>
      <c r="J16" s="20">
        <v>35</v>
      </c>
    </row>
    <row r="17" spans="1:11" x14ac:dyDescent="0.4">
      <c r="A17" s="33"/>
      <c r="B17" s="7">
        <v>8</v>
      </c>
      <c r="C17" s="8">
        <v>29.2</v>
      </c>
      <c r="D17" s="33"/>
      <c r="E17" s="7">
        <v>8</v>
      </c>
      <c r="F17" s="8">
        <v>28.7</v>
      </c>
      <c r="G17" s="8">
        <f t="shared" si="0"/>
        <v>0.5</v>
      </c>
      <c r="I17" t="s">
        <v>29</v>
      </c>
      <c r="J17" s="19">
        <v>0.05</v>
      </c>
    </row>
    <row r="18" spans="1:11" x14ac:dyDescent="0.4">
      <c r="A18" s="33"/>
      <c r="B18" s="7">
        <v>9</v>
      </c>
      <c r="C18" s="8">
        <v>24.4</v>
      </c>
      <c r="D18" s="33"/>
      <c r="E18" s="7">
        <v>9</v>
      </c>
      <c r="F18" s="8">
        <v>24.4</v>
      </c>
      <c r="G18" s="8">
        <f t="shared" si="0"/>
        <v>0</v>
      </c>
      <c r="I18" t="s">
        <v>30</v>
      </c>
      <c r="J18" s="22">
        <f>_xlfn.F.INV(J17/2,J15,J16)</f>
        <v>0.50992065215424354</v>
      </c>
    </row>
    <row r="19" spans="1:11" x14ac:dyDescent="0.4">
      <c r="A19" s="33"/>
      <c r="B19" s="7">
        <v>10</v>
      </c>
      <c r="C19" s="8">
        <v>18.399999999999999</v>
      </c>
      <c r="D19" s="33"/>
      <c r="E19" s="7">
        <v>10</v>
      </c>
      <c r="F19" s="8">
        <v>19.600000000000001</v>
      </c>
      <c r="G19" s="8">
        <f t="shared" si="0"/>
        <v>-1.2000000000000028</v>
      </c>
      <c r="I19" t="s">
        <v>31</v>
      </c>
      <c r="J19" s="22">
        <f>_xlfn.F.INV(1-J17/2,J15,J16)</f>
        <v>1.9610894278851729</v>
      </c>
    </row>
    <row r="20" spans="1:11" x14ac:dyDescent="0.4">
      <c r="A20" s="33"/>
      <c r="B20" s="7">
        <v>11</v>
      </c>
      <c r="C20" s="8">
        <v>12.6</v>
      </c>
      <c r="D20" s="33"/>
      <c r="E20" s="7">
        <v>11</v>
      </c>
      <c r="F20" s="8">
        <v>13.4</v>
      </c>
      <c r="G20" s="8">
        <f t="shared" si="0"/>
        <v>-0.80000000000000071</v>
      </c>
      <c r="I20" t="s">
        <v>37</v>
      </c>
      <c r="J20" t="s">
        <v>38</v>
      </c>
    </row>
    <row r="21" spans="1:11" x14ac:dyDescent="0.4">
      <c r="A21" s="34"/>
      <c r="B21" s="9">
        <v>12</v>
      </c>
      <c r="C21" s="10">
        <v>7</v>
      </c>
      <c r="D21" s="34"/>
      <c r="E21" s="9">
        <v>12</v>
      </c>
      <c r="F21" s="10">
        <v>8.6999999999999993</v>
      </c>
      <c r="G21" s="10">
        <f t="shared" si="0"/>
        <v>-1.6999999999999993</v>
      </c>
    </row>
    <row r="22" spans="1:11" x14ac:dyDescent="0.4">
      <c r="A22" s="32">
        <v>2016</v>
      </c>
      <c r="B22" s="5">
        <v>1</v>
      </c>
      <c r="C22" s="6">
        <v>6.8</v>
      </c>
      <c r="D22" s="32">
        <v>1986</v>
      </c>
      <c r="E22" s="5">
        <v>1</v>
      </c>
      <c r="F22" s="6">
        <v>4.2</v>
      </c>
      <c r="G22" s="6">
        <f>C22-F22</f>
        <v>2.5999999999999996</v>
      </c>
      <c r="I22" s="3" t="s">
        <v>41</v>
      </c>
    </row>
    <row r="23" spans="1:11" x14ac:dyDescent="0.4">
      <c r="A23" s="33"/>
      <c r="B23" s="7">
        <v>2</v>
      </c>
      <c r="C23" s="8">
        <v>7.4</v>
      </c>
      <c r="D23" s="33"/>
      <c r="E23" s="7">
        <v>2</v>
      </c>
      <c r="F23" s="8">
        <v>3.8</v>
      </c>
      <c r="G23" s="8">
        <f t="shared" si="0"/>
        <v>3.6000000000000005</v>
      </c>
    </row>
    <row r="24" spans="1:11" x14ac:dyDescent="0.4">
      <c r="A24" s="33"/>
      <c r="B24" s="7">
        <v>3</v>
      </c>
      <c r="C24" s="8">
        <v>10.8</v>
      </c>
      <c r="D24" s="33"/>
      <c r="E24" s="7">
        <v>3</v>
      </c>
      <c r="F24" s="8">
        <v>8.3000000000000007</v>
      </c>
      <c r="G24" s="8">
        <f t="shared" si="0"/>
        <v>2.5</v>
      </c>
      <c r="J24" s="31" t="s">
        <v>42</v>
      </c>
      <c r="K24" s="31" t="s">
        <v>32</v>
      </c>
    </row>
    <row r="25" spans="1:11" x14ac:dyDescent="0.4">
      <c r="A25" s="33"/>
      <c r="B25" s="7">
        <v>4</v>
      </c>
      <c r="C25" s="8">
        <v>16.600000000000001</v>
      </c>
      <c r="D25" s="33"/>
      <c r="E25" s="7">
        <v>4</v>
      </c>
      <c r="F25" s="8">
        <v>14.8</v>
      </c>
      <c r="G25" s="8">
        <f t="shared" si="0"/>
        <v>1.8000000000000007</v>
      </c>
      <c r="I25" t="s">
        <v>26</v>
      </c>
      <c r="J25" s="21">
        <f>AVERAGE(C10:C45)</f>
        <v>17.241666666666667</v>
      </c>
      <c r="K25" s="21">
        <f>AVERAGE(F10:F45)</f>
        <v>16.394444444444442</v>
      </c>
    </row>
    <row r="26" spans="1:11" x14ac:dyDescent="0.4">
      <c r="A26" s="33"/>
      <c r="B26" s="7">
        <v>5</v>
      </c>
      <c r="C26" s="8">
        <v>21.2</v>
      </c>
      <c r="D26" s="33"/>
      <c r="E26" s="7">
        <v>5</v>
      </c>
      <c r="F26" s="8">
        <v>18.600000000000001</v>
      </c>
      <c r="G26" s="8">
        <f t="shared" si="0"/>
        <v>2.5999999999999979</v>
      </c>
      <c r="I26" t="s">
        <v>28</v>
      </c>
      <c r="J26" s="21">
        <f>(J12+K12)/2</f>
        <v>65.152091269841293</v>
      </c>
    </row>
    <row r="27" spans="1:11" ht="20.25" x14ac:dyDescent="0.4">
      <c r="A27" s="33"/>
      <c r="B27" s="7">
        <v>6</v>
      </c>
      <c r="C27" s="8">
        <v>23.3</v>
      </c>
      <c r="D27" s="33"/>
      <c r="E27" s="7">
        <v>6</v>
      </c>
      <c r="F27" s="8">
        <v>23</v>
      </c>
      <c r="G27" s="8">
        <f t="shared" si="0"/>
        <v>0.30000000000000071</v>
      </c>
      <c r="I27" t="s">
        <v>33</v>
      </c>
      <c r="J27" s="22">
        <f>(J25-K25)/SQRT(J26/18)</f>
        <v>0.44531713973917936</v>
      </c>
    </row>
    <row r="28" spans="1:11" x14ac:dyDescent="0.4">
      <c r="A28" s="33"/>
      <c r="B28" s="7">
        <v>7</v>
      </c>
      <c r="C28" s="8">
        <v>28</v>
      </c>
      <c r="D28" s="33"/>
      <c r="E28" s="7">
        <v>7</v>
      </c>
      <c r="F28" s="8">
        <v>26.4</v>
      </c>
      <c r="G28" s="8">
        <f t="shared" si="0"/>
        <v>1.6000000000000014</v>
      </c>
      <c r="I28" t="s">
        <v>35</v>
      </c>
      <c r="J28" s="20">
        <f>36+36-2</f>
        <v>70</v>
      </c>
    </row>
    <row r="29" spans="1:11" x14ac:dyDescent="0.4">
      <c r="A29" s="33"/>
      <c r="B29" s="7">
        <v>8</v>
      </c>
      <c r="C29" s="8">
        <v>29.5</v>
      </c>
      <c r="D29" s="33"/>
      <c r="E29" s="7">
        <v>8</v>
      </c>
      <c r="F29" s="8">
        <v>28.2</v>
      </c>
      <c r="G29" s="8">
        <f t="shared" si="0"/>
        <v>1.3000000000000007</v>
      </c>
      <c r="I29" t="s">
        <v>29</v>
      </c>
      <c r="J29" s="19">
        <v>0.05</v>
      </c>
    </row>
    <row r="30" spans="1:11" x14ac:dyDescent="0.4">
      <c r="A30" s="33"/>
      <c r="B30" s="7">
        <v>9</v>
      </c>
      <c r="C30" s="8">
        <v>25.8</v>
      </c>
      <c r="D30" s="33"/>
      <c r="E30" s="7">
        <v>9</v>
      </c>
      <c r="F30" s="8">
        <v>24.5</v>
      </c>
      <c r="G30" s="8">
        <f t="shared" si="0"/>
        <v>1.3000000000000007</v>
      </c>
      <c r="I30" t="s">
        <v>36</v>
      </c>
      <c r="J30" s="22">
        <f>_xlfn.T.INV(1-J29/2,J28)</f>
        <v>1.9944371117711854</v>
      </c>
    </row>
    <row r="31" spans="1:11" x14ac:dyDescent="0.4">
      <c r="A31" s="33"/>
      <c r="B31" s="7">
        <v>10</v>
      </c>
      <c r="C31" s="8">
        <v>20.3</v>
      </c>
      <c r="D31" s="33"/>
      <c r="E31" s="7">
        <v>10</v>
      </c>
      <c r="F31" s="8">
        <v>17</v>
      </c>
      <c r="G31" s="8">
        <f t="shared" si="0"/>
        <v>3.3000000000000007</v>
      </c>
      <c r="I31" t="s">
        <v>37</v>
      </c>
      <c r="J31" t="s">
        <v>38</v>
      </c>
    </row>
    <row r="32" spans="1:11" x14ac:dyDescent="0.4">
      <c r="A32" s="33"/>
      <c r="B32" s="7">
        <v>11</v>
      </c>
      <c r="C32" s="8">
        <v>13.4</v>
      </c>
      <c r="D32" s="33"/>
      <c r="E32" s="7">
        <v>11</v>
      </c>
      <c r="F32" s="8">
        <v>12.4</v>
      </c>
      <c r="G32" s="8">
        <f t="shared" si="0"/>
        <v>1</v>
      </c>
    </row>
    <row r="33" spans="1:10" x14ac:dyDescent="0.4">
      <c r="A33" s="34"/>
      <c r="B33" s="9">
        <v>12</v>
      </c>
      <c r="C33" s="10">
        <v>9.4</v>
      </c>
      <c r="D33" s="34"/>
      <c r="E33" s="9">
        <v>12</v>
      </c>
      <c r="F33" s="10">
        <v>8.9</v>
      </c>
      <c r="G33" s="10">
        <f t="shared" si="0"/>
        <v>0.5</v>
      </c>
      <c r="I33" s="3" t="s">
        <v>43</v>
      </c>
    </row>
    <row r="34" spans="1:10" x14ac:dyDescent="0.4">
      <c r="A34" s="32">
        <v>2015</v>
      </c>
      <c r="B34" s="7">
        <v>1</v>
      </c>
      <c r="C34" s="8">
        <v>6.1</v>
      </c>
      <c r="D34" s="32">
        <v>1985</v>
      </c>
      <c r="E34" s="7">
        <v>1</v>
      </c>
      <c r="F34" s="8">
        <v>4.3</v>
      </c>
      <c r="G34" s="8">
        <f t="shared" si="0"/>
        <v>1.7999999999999998</v>
      </c>
    </row>
    <row r="35" spans="1:10" x14ac:dyDescent="0.4">
      <c r="A35" s="33"/>
      <c r="B35" s="7">
        <v>2</v>
      </c>
      <c r="C35" s="8">
        <v>6.9</v>
      </c>
      <c r="D35" s="33"/>
      <c r="E35" s="7">
        <v>2</v>
      </c>
      <c r="F35" s="8">
        <v>6.6</v>
      </c>
      <c r="G35" s="8">
        <f t="shared" si="0"/>
        <v>0.30000000000000071</v>
      </c>
      <c r="I35" t="s">
        <v>45</v>
      </c>
      <c r="J35" s="21">
        <f>AVERAGE(G10:G45)</f>
        <v>0.84722222222222188</v>
      </c>
    </row>
    <row r="36" spans="1:10" x14ac:dyDescent="0.4">
      <c r="A36" s="33"/>
      <c r="B36" s="7">
        <v>3</v>
      </c>
      <c r="C36" s="8">
        <v>10.199999999999999</v>
      </c>
      <c r="D36" s="33"/>
      <c r="E36" s="7">
        <v>3</v>
      </c>
      <c r="F36" s="8">
        <v>9.3000000000000007</v>
      </c>
      <c r="G36" s="8">
        <f t="shared" si="0"/>
        <v>0.89999999999999858</v>
      </c>
      <c r="I36" t="s">
        <v>46</v>
      </c>
      <c r="J36" s="21">
        <f>_xlfn.VAR.S(G10:G45)</f>
        <v>2.038563492063493</v>
      </c>
    </row>
    <row r="37" spans="1:10" ht="20.25" x14ac:dyDescent="0.4">
      <c r="A37" s="33"/>
      <c r="B37" s="7">
        <v>4</v>
      </c>
      <c r="C37" s="8">
        <v>15.9</v>
      </c>
      <c r="D37" s="33"/>
      <c r="E37" s="7">
        <v>4</v>
      </c>
      <c r="F37" s="8">
        <v>15.5</v>
      </c>
      <c r="G37" s="8">
        <f t="shared" si="0"/>
        <v>0.40000000000000036</v>
      </c>
      <c r="I37" t="s">
        <v>33</v>
      </c>
      <c r="J37" s="22">
        <f>J35/SQRT(J36/36)</f>
        <v>3.5602989631756392</v>
      </c>
    </row>
    <row r="38" spans="1:10" x14ac:dyDescent="0.4">
      <c r="A38" s="33"/>
      <c r="B38" s="7">
        <v>5</v>
      </c>
      <c r="C38" s="8">
        <v>21.5</v>
      </c>
      <c r="D38" s="33"/>
      <c r="E38" s="7">
        <v>5</v>
      </c>
      <c r="F38" s="8">
        <v>20.100000000000001</v>
      </c>
      <c r="G38" s="8">
        <f t="shared" si="0"/>
        <v>1.3999999999999986</v>
      </c>
      <c r="I38" t="s">
        <v>35</v>
      </c>
      <c r="J38" s="20">
        <v>35</v>
      </c>
    </row>
    <row r="39" spans="1:10" x14ac:dyDescent="0.4">
      <c r="A39" s="33"/>
      <c r="B39" s="7">
        <v>6</v>
      </c>
      <c r="C39" s="8">
        <v>22.9</v>
      </c>
      <c r="D39" s="33"/>
      <c r="E39" s="7">
        <v>6</v>
      </c>
      <c r="F39" s="8">
        <v>22.5</v>
      </c>
      <c r="G39" s="8">
        <f t="shared" si="0"/>
        <v>0.39999999999999858</v>
      </c>
      <c r="I39" t="s">
        <v>29</v>
      </c>
      <c r="J39" s="19">
        <v>0.05</v>
      </c>
    </row>
    <row r="40" spans="1:10" x14ac:dyDescent="0.4">
      <c r="A40" s="33"/>
      <c r="B40" s="7">
        <v>7</v>
      </c>
      <c r="C40" s="8">
        <v>27</v>
      </c>
      <c r="D40" s="33"/>
      <c r="E40" s="7">
        <v>7</v>
      </c>
      <c r="F40" s="8">
        <v>27.6</v>
      </c>
      <c r="G40" s="8">
        <f t="shared" si="0"/>
        <v>-0.60000000000000142</v>
      </c>
      <c r="I40" t="s">
        <v>36</v>
      </c>
      <c r="J40" s="22">
        <f>_xlfn.T.INV(1-J39/2,J38)</f>
        <v>2.0301079282503438</v>
      </c>
    </row>
    <row r="41" spans="1:10" x14ac:dyDescent="0.4">
      <c r="A41" s="33"/>
      <c r="B41" s="7">
        <v>8</v>
      </c>
      <c r="C41" s="8">
        <v>28.6</v>
      </c>
      <c r="D41" s="33"/>
      <c r="E41" s="7">
        <v>8</v>
      </c>
      <c r="F41" s="8">
        <v>29.2</v>
      </c>
      <c r="G41" s="8">
        <f t="shared" si="0"/>
        <v>-0.59999999999999787</v>
      </c>
      <c r="I41" t="s">
        <v>37</v>
      </c>
      <c r="J41" t="s">
        <v>47</v>
      </c>
    </row>
    <row r="42" spans="1:10" x14ac:dyDescent="0.4">
      <c r="A42" s="33"/>
      <c r="B42" s="7">
        <v>9</v>
      </c>
      <c r="C42" s="8">
        <v>23.2</v>
      </c>
      <c r="D42" s="33"/>
      <c r="E42" s="7">
        <v>9</v>
      </c>
      <c r="F42" s="8">
        <v>25.3</v>
      </c>
      <c r="G42" s="8">
        <f t="shared" si="0"/>
        <v>-2.1000000000000014</v>
      </c>
    </row>
    <row r="43" spans="1:10" x14ac:dyDescent="0.4">
      <c r="A43" s="33"/>
      <c r="B43" s="7">
        <v>10</v>
      </c>
      <c r="C43" s="8">
        <v>19</v>
      </c>
      <c r="D43" s="33"/>
      <c r="E43" s="7">
        <v>10</v>
      </c>
      <c r="F43" s="8">
        <v>19</v>
      </c>
      <c r="G43" s="8">
        <f t="shared" si="0"/>
        <v>0</v>
      </c>
    </row>
    <row r="44" spans="1:10" x14ac:dyDescent="0.4">
      <c r="A44" s="33"/>
      <c r="B44" s="7">
        <v>11</v>
      </c>
      <c r="C44" s="8">
        <v>15.2</v>
      </c>
      <c r="D44" s="33"/>
      <c r="E44" s="7">
        <v>11</v>
      </c>
      <c r="F44" s="8">
        <v>12.8</v>
      </c>
      <c r="G44" s="8">
        <f t="shared" si="0"/>
        <v>2.3999999999999986</v>
      </c>
    </row>
    <row r="45" spans="1:10" x14ac:dyDescent="0.4">
      <c r="A45" s="34"/>
      <c r="B45" s="9">
        <v>12</v>
      </c>
      <c r="C45" s="10">
        <v>10.1</v>
      </c>
      <c r="D45" s="34"/>
      <c r="E45" s="9">
        <v>12</v>
      </c>
      <c r="F45" s="10">
        <v>6.6</v>
      </c>
      <c r="G45" s="10">
        <f t="shared" si="0"/>
        <v>3.5</v>
      </c>
    </row>
  </sheetData>
  <mergeCells count="6">
    <mergeCell ref="A10:A21"/>
    <mergeCell ref="D10:D21"/>
    <mergeCell ref="A22:A33"/>
    <mergeCell ref="D22:D33"/>
    <mergeCell ref="A34:A45"/>
    <mergeCell ref="D34:D45"/>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26F1-0571-4C98-ADF4-25EF93287F1E}">
  <dimension ref="A2:B15"/>
  <sheetViews>
    <sheetView workbookViewId="0"/>
  </sheetViews>
  <sheetFormatPr defaultColWidth="9" defaultRowHeight="18.75" x14ac:dyDescent="0.4"/>
  <cols>
    <col min="1" max="1" width="20.625" customWidth="1"/>
  </cols>
  <sheetData>
    <row r="2" spans="1:2" x14ac:dyDescent="0.4">
      <c r="A2" s="2" t="s">
        <v>7</v>
      </c>
    </row>
    <row r="3" spans="1:2" x14ac:dyDescent="0.4">
      <c r="A3" s="3" t="s">
        <v>8</v>
      </c>
    </row>
    <row r="4" spans="1:2" x14ac:dyDescent="0.4">
      <c r="A4" s="3" t="s">
        <v>9</v>
      </c>
    </row>
    <row r="5" spans="1:2" x14ac:dyDescent="0.4">
      <c r="A5" s="3" t="s">
        <v>10</v>
      </c>
    </row>
    <row r="7" spans="1:2" x14ac:dyDescent="0.4">
      <c r="A7" t="s">
        <v>49</v>
      </c>
      <c r="B7" s="20">
        <v>6319</v>
      </c>
    </row>
    <row r="8" spans="1:2" x14ac:dyDescent="0.4">
      <c r="A8" t="s">
        <v>50</v>
      </c>
      <c r="B8" s="20">
        <v>4670</v>
      </c>
    </row>
    <row r="9" spans="1:2" ht="20.25" x14ac:dyDescent="0.4">
      <c r="A9" t="s">
        <v>52</v>
      </c>
      <c r="B9" s="22">
        <v>0.7</v>
      </c>
    </row>
    <row r="10" spans="1:2" x14ac:dyDescent="0.4">
      <c r="A10" t="s">
        <v>48</v>
      </c>
      <c r="B10" s="22">
        <f>B8/B7</f>
        <v>0.73904098749802183</v>
      </c>
    </row>
    <row r="11" spans="1:2" ht="20.25" x14ac:dyDescent="0.4">
      <c r="A11" t="s">
        <v>51</v>
      </c>
      <c r="B11" s="22">
        <f>(B10-B9)/SQRT(B9*(1-B9)/B7)</f>
        <v>6.772286529449409</v>
      </c>
    </row>
    <row r="13" spans="1:2" x14ac:dyDescent="0.4">
      <c r="A13" t="s">
        <v>29</v>
      </c>
      <c r="B13" s="19">
        <v>0.05</v>
      </c>
    </row>
    <row r="14" spans="1:2" x14ac:dyDescent="0.4">
      <c r="A14" t="s">
        <v>36</v>
      </c>
      <c r="B14" s="22">
        <f>_xlfn.NORM.S.INV(1-B13/2)</f>
        <v>1.9599639845400536</v>
      </c>
    </row>
    <row r="15" spans="1:2" x14ac:dyDescent="0.4">
      <c r="A15" t="s">
        <v>37</v>
      </c>
      <c r="B15" t="s">
        <v>47</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A796-5A32-4139-B4B3-E76DA2266ED8}">
  <dimension ref="A2:J15"/>
  <sheetViews>
    <sheetView workbookViewId="0"/>
  </sheetViews>
  <sheetFormatPr defaultColWidth="9" defaultRowHeight="18.75" x14ac:dyDescent="0.4"/>
  <cols>
    <col min="1" max="1" width="12.625" customWidth="1"/>
    <col min="9" max="9" width="18.625" customWidth="1"/>
  </cols>
  <sheetData>
    <row r="2" spans="1:10" x14ac:dyDescent="0.4">
      <c r="A2" s="2" t="s">
        <v>11</v>
      </c>
    </row>
    <row r="3" spans="1:10" x14ac:dyDescent="0.4">
      <c r="A3" t="s">
        <v>12</v>
      </c>
    </row>
    <row r="5" spans="1:10" x14ac:dyDescent="0.4">
      <c r="A5" s="11" t="s">
        <v>13</v>
      </c>
      <c r="B5" s="12">
        <v>1</v>
      </c>
      <c r="C5" s="12">
        <v>2</v>
      </c>
      <c r="D5" s="12">
        <v>3</v>
      </c>
      <c r="E5" s="12">
        <v>4</v>
      </c>
      <c r="F5" s="12">
        <v>5</v>
      </c>
      <c r="G5" s="12">
        <v>6</v>
      </c>
      <c r="H5" s="4" t="s">
        <v>14</v>
      </c>
    </row>
    <row r="6" spans="1:10" x14ac:dyDescent="0.4">
      <c r="A6" s="11" t="s">
        <v>15</v>
      </c>
      <c r="B6" s="12">
        <v>96</v>
      </c>
      <c r="C6" s="12">
        <v>108</v>
      </c>
      <c r="D6" s="12">
        <v>90</v>
      </c>
      <c r="E6" s="12">
        <v>120</v>
      </c>
      <c r="F6" s="12">
        <v>102.00000000000001</v>
      </c>
      <c r="G6" s="12">
        <v>84.000000000000014</v>
      </c>
      <c r="H6" s="12">
        <f>SUM(B6:G6)</f>
        <v>600</v>
      </c>
    </row>
    <row r="7" spans="1:10" x14ac:dyDescent="0.4">
      <c r="A7" s="11" t="s">
        <v>16</v>
      </c>
      <c r="B7" s="13">
        <f t="shared" ref="B7:H7" si="0">B6/$H$6</f>
        <v>0.16</v>
      </c>
      <c r="C7" s="13">
        <f t="shared" si="0"/>
        <v>0.18</v>
      </c>
      <c r="D7" s="13">
        <f t="shared" si="0"/>
        <v>0.15</v>
      </c>
      <c r="E7" s="13">
        <f t="shared" si="0"/>
        <v>0.2</v>
      </c>
      <c r="F7" s="13">
        <f t="shared" si="0"/>
        <v>0.17</v>
      </c>
      <c r="G7" s="13">
        <f t="shared" si="0"/>
        <v>0.14000000000000001</v>
      </c>
      <c r="H7" s="13">
        <f t="shared" si="0"/>
        <v>1</v>
      </c>
    </row>
    <row r="9" spans="1:10" x14ac:dyDescent="0.4">
      <c r="A9" t="s">
        <v>17</v>
      </c>
    </row>
    <row r="11" spans="1:10" ht="20.25" x14ac:dyDescent="0.4">
      <c r="A11" s="11" t="s">
        <v>13</v>
      </c>
      <c r="B11" s="12">
        <v>1</v>
      </c>
      <c r="C11" s="12">
        <v>2</v>
      </c>
      <c r="D11" s="12">
        <v>3</v>
      </c>
      <c r="E11" s="12">
        <v>4</v>
      </c>
      <c r="F11" s="12">
        <v>5</v>
      </c>
      <c r="G11" s="12">
        <v>6</v>
      </c>
      <c r="I11" s="24" t="s">
        <v>51</v>
      </c>
      <c r="J11" s="25">
        <f>SUM(B14:G14)</f>
        <v>8.4000000000000021</v>
      </c>
    </row>
    <row r="12" spans="1:10" ht="20.25" x14ac:dyDescent="0.4">
      <c r="A12" s="11" t="s">
        <v>53</v>
      </c>
      <c r="B12" s="23">
        <f>1/6</f>
        <v>0.16666666666666666</v>
      </c>
      <c r="C12" s="23">
        <f t="shared" ref="C12:G12" si="1">1/6</f>
        <v>0.16666666666666666</v>
      </c>
      <c r="D12" s="23">
        <f t="shared" si="1"/>
        <v>0.16666666666666666</v>
      </c>
      <c r="E12" s="23">
        <f t="shared" si="1"/>
        <v>0.16666666666666666</v>
      </c>
      <c r="F12" s="23">
        <f t="shared" si="1"/>
        <v>0.16666666666666666</v>
      </c>
      <c r="G12" s="23">
        <f t="shared" si="1"/>
        <v>0.16666666666666666</v>
      </c>
      <c r="I12" t="s">
        <v>35</v>
      </c>
      <c r="J12" s="20">
        <v>5</v>
      </c>
    </row>
    <row r="13" spans="1:10" x14ac:dyDescent="0.4">
      <c r="A13" s="11" t="s">
        <v>48</v>
      </c>
      <c r="B13" s="23">
        <f t="shared" ref="B13:G13" si="2">B6/$H$6</f>
        <v>0.16</v>
      </c>
      <c r="C13" s="23">
        <f t="shared" si="2"/>
        <v>0.18</v>
      </c>
      <c r="D13" s="23">
        <f t="shared" si="2"/>
        <v>0.15</v>
      </c>
      <c r="E13" s="23">
        <f t="shared" si="2"/>
        <v>0.2</v>
      </c>
      <c r="F13" s="23">
        <f t="shared" si="2"/>
        <v>0.17</v>
      </c>
      <c r="G13" s="23">
        <f t="shared" si="2"/>
        <v>0.14000000000000001</v>
      </c>
      <c r="I13" t="s">
        <v>29</v>
      </c>
      <c r="J13" s="19">
        <v>0.05</v>
      </c>
    </row>
    <row r="14" spans="1:10" x14ac:dyDescent="0.4">
      <c r="A14" s="11" t="s">
        <v>57</v>
      </c>
      <c r="B14" s="23">
        <f t="shared" ref="B14:G14" si="3">$H$6*((B13-B12)^2)/B12</f>
        <v>0.15999999999999942</v>
      </c>
      <c r="C14" s="23">
        <f t="shared" si="3"/>
        <v>0.64000000000000024</v>
      </c>
      <c r="D14" s="23">
        <f t="shared" si="3"/>
        <v>0.99999999999999967</v>
      </c>
      <c r="E14" s="23">
        <f t="shared" si="3"/>
        <v>4.0000000000000044</v>
      </c>
      <c r="F14" s="23">
        <f t="shared" si="3"/>
        <v>4.0000000000000514E-2</v>
      </c>
      <c r="G14" s="23">
        <f t="shared" si="3"/>
        <v>2.5599999999999961</v>
      </c>
      <c r="I14" t="s">
        <v>54</v>
      </c>
      <c r="J14" s="22">
        <f>_xlfn.CHISQ.INV(1-J13,J12)</f>
        <v>11.070497693516351</v>
      </c>
    </row>
    <row r="15" spans="1:10" x14ac:dyDescent="0.4">
      <c r="I15" t="s">
        <v>37</v>
      </c>
      <c r="J15" t="s">
        <v>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D0DD-0051-4A11-B04D-877530D13C28}">
  <dimension ref="A2:J29"/>
  <sheetViews>
    <sheetView workbookViewId="0"/>
  </sheetViews>
  <sheetFormatPr defaultColWidth="9" defaultRowHeight="18.75" x14ac:dyDescent="0.4"/>
  <cols>
    <col min="9" max="9" width="18.625" customWidth="1"/>
  </cols>
  <sheetData>
    <row r="2" spans="1:10" x14ac:dyDescent="0.4">
      <c r="A2" s="2" t="s">
        <v>18</v>
      </c>
    </row>
    <row r="3" spans="1:10" x14ac:dyDescent="0.4">
      <c r="A3" t="s">
        <v>19</v>
      </c>
    </row>
    <row r="5" spans="1:10" x14ac:dyDescent="0.4">
      <c r="A5" s="14"/>
      <c r="B5" s="15" t="s">
        <v>20</v>
      </c>
      <c r="C5" s="15" t="s">
        <v>21</v>
      </c>
      <c r="D5" s="15" t="s">
        <v>14</v>
      </c>
    </row>
    <row r="6" spans="1:10" x14ac:dyDescent="0.4">
      <c r="A6" s="16" t="s">
        <v>22</v>
      </c>
      <c r="B6" s="17">
        <v>837</v>
      </c>
      <c r="C6" s="17">
        <v>3827</v>
      </c>
      <c r="D6" s="17">
        <f>SUM(B6:C6)</f>
        <v>4664</v>
      </c>
    </row>
    <row r="7" spans="1:10" x14ac:dyDescent="0.4">
      <c r="A7" s="16" t="s">
        <v>23</v>
      </c>
      <c r="B7" s="17">
        <v>63</v>
      </c>
      <c r="C7" s="17">
        <v>273</v>
      </c>
      <c r="D7" s="17">
        <f>SUM(B7:C7)</f>
        <v>336</v>
      </c>
    </row>
    <row r="8" spans="1:10" x14ac:dyDescent="0.4">
      <c r="A8" s="16" t="s">
        <v>14</v>
      </c>
      <c r="B8" s="17">
        <f>SUM(B6:B7)</f>
        <v>900</v>
      </c>
      <c r="C8" s="17">
        <f t="shared" ref="C8:D8" si="0">SUM(C6:C7)</f>
        <v>4100</v>
      </c>
      <c r="D8" s="17">
        <f t="shared" si="0"/>
        <v>5000</v>
      </c>
    </row>
    <row r="10" spans="1:10" x14ac:dyDescent="0.4">
      <c r="A10" t="s">
        <v>24</v>
      </c>
    </row>
    <row r="12" spans="1:10" ht="20.25" x14ac:dyDescent="0.4">
      <c r="A12" s="27" t="s">
        <v>55</v>
      </c>
      <c r="B12" s="14"/>
      <c r="C12" s="14"/>
      <c r="E12" s="27" t="s">
        <v>57</v>
      </c>
      <c r="F12" s="14"/>
      <c r="G12" s="14"/>
      <c r="I12" s="30" t="s">
        <v>56</v>
      </c>
      <c r="J12" s="22">
        <f>SUM(F14:G15)</f>
        <v>0.13727356398778376</v>
      </c>
    </row>
    <row r="13" spans="1:10" x14ac:dyDescent="0.4">
      <c r="A13" s="14"/>
      <c r="B13" s="15" t="s">
        <v>20</v>
      </c>
      <c r="C13" s="15" t="s">
        <v>21</v>
      </c>
      <c r="E13" s="14"/>
      <c r="F13" s="15" t="s">
        <v>20</v>
      </c>
      <c r="G13" s="15" t="s">
        <v>21</v>
      </c>
      <c r="I13" s="30" t="s">
        <v>29</v>
      </c>
      <c r="J13" s="19">
        <v>0.05</v>
      </c>
    </row>
    <row r="14" spans="1:10" x14ac:dyDescent="0.4">
      <c r="A14" s="16" t="s">
        <v>22</v>
      </c>
      <c r="B14" s="26">
        <f>B$8*$D6/$D$8</f>
        <v>839.52</v>
      </c>
      <c r="C14" s="26">
        <f>C$8*$D6/$D$8</f>
        <v>3824.48</v>
      </c>
      <c r="E14" s="16" t="s">
        <v>22</v>
      </c>
      <c r="F14" s="26">
        <f>((B6-B14)^2)/B14</f>
        <v>7.5643224699827377E-3</v>
      </c>
      <c r="G14" s="26">
        <f>((C6-C14)^2)/C14</f>
        <v>1.6604610299962108E-3</v>
      </c>
      <c r="I14" s="30" t="s">
        <v>35</v>
      </c>
      <c r="J14" s="28">
        <v>1</v>
      </c>
    </row>
    <row r="15" spans="1:10" x14ac:dyDescent="0.4">
      <c r="A15" s="16" t="s">
        <v>23</v>
      </c>
      <c r="B15" s="26">
        <f>B$8*$D7/$D$8</f>
        <v>60.48</v>
      </c>
      <c r="C15" s="26">
        <f>C$8*$D7/$D$8</f>
        <v>275.52</v>
      </c>
      <c r="E15" s="16" t="s">
        <v>23</v>
      </c>
      <c r="F15" s="26">
        <f>((B7-B15)^2)/B15</f>
        <v>0.10500000000000026</v>
      </c>
      <c r="G15" s="26">
        <f>((C7-C15)^2)/C15</f>
        <v>2.3048780487804545E-2</v>
      </c>
      <c r="I15" s="30" t="s">
        <v>54</v>
      </c>
      <c r="J15" s="22">
        <f>_xlfn.CHISQ.INV(1-J13,1)</f>
        <v>3.8414588206941236</v>
      </c>
    </row>
    <row r="16" spans="1:10" x14ac:dyDescent="0.4">
      <c r="A16" s="14"/>
      <c r="B16" s="14"/>
      <c r="C16" s="14"/>
      <c r="I16" s="30" t="s">
        <v>37</v>
      </c>
      <c r="J16" s="22" t="s">
        <v>58</v>
      </c>
    </row>
    <row r="18" spans="1:10" x14ac:dyDescent="0.4">
      <c r="A18" t="s">
        <v>25</v>
      </c>
    </row>
    <row r="20" spans="1:10" x14ac:dyDescent="0.4">
      <c r="A20" s="14"/>
      <c r="B20" s="15" t="s">
        <v>20</v>
      </c>
      <c r="C20" s="15" t="s">
        <v>21</v>
      </c>
      <c r="D20" s="15" t="s">
        <v>14</v>
      </c>
    </row>
    <row r="21" spans="1:10" x14ac:dyDescent="0.4">
      <c r="A21" s="16" t="s">
        <v>22</v>
      </c>
      <c r="B21" s="17">
        <v>814</v>
      </c>
      <c r="C21" s="17">
        <v>3850</v>
      </c>
      <c r="D21" s="17">
        <f>SUM(B21:C21)</f>
        <v>4664</v>
      </c>
    </row>
    <row r="22" spans="1:10" x14ac:dyDescent="0.4">
      <c r="A22" s="16" t="s">
        <v>23</v>
      </c>
      <c r="B22" s="17">
        <v>19</v>
      </c>
      <c r="C22" s="17">
        <v>317</v>
      </c>
      <c r="D22" s="17">
        <f>SUM(B22:C22)</f>
        <v>336</v>
      </c>
    </row>
    <row r="23" spans="1:10" x14ac:dyDescent="0.4">
      <c r="A23" s="16" t="s">
        <v>14</v>
      </c>
      <c r="B23" s="17">
        <f>SUM(B21:B22)</f>
        <v>833</v>
      </c>
      <c r="C23" s="17">
        <f t="shared" ref="C23:D23" si="1">SUM(C21:C22)</f>
        <v>4167</v>
      </c>
      <c r="D23" s="17">
        <f t="shared" si="1"/>
        <v>5000</v>
      </c>
    </row>
    <row r="25" spans="1:10" ht="20.25" x14ac:dyDescent="0.4">
      <c r="A25" s="27" t="s">
        <v>55</v>
      </c>
      <c r="B25" s="14"/>
      <c r="C25" s="14"/>
      <c r="E25" s="27" t="s">
        <v>57</v>
      </c>
      <c r="F25" s="14"/>
      <c r="G25" s="14"/>
      <c r="I25" s="29" t="s">
        <v>56</v>
      </c>
      <c r="J25" s="22">
        <f>SUM(F27:G28)</f>
        <v>31.421081735457463</v>
      </c>
    </row>
    <row r="26" spans="1:10" x14ac:dyDescent="0.4">
      <c r="A26" s="14"/>
      <c r="B26" s="15" t="s">
        <v>20</v>
      </c>
      <c r="C26" s="15" t="s">
        <v>21</v>
      </c>
      <c r="E26" s="14"/>
      <c r="F26" s="15" t="s">
        <v>20</v>
      </c>
      <c r="G26" s="15" t="s">
        <v>21</v>
      </c>
      <c r="I26" s="30" t="s">
        <v>29</v>
      </c>
      <c r="J26" s="19">
        <v>0.05</v>
      </c>
    </row>
    <row r="27" spans="1:10" x14ac:dyDescent="0.4">
      <c r="A27" s="16" t="s">
        <v>22</v>
      </c>
      <c r="B27" s="26">
        <f>B$23*$D21/$D$23</f>
        <v>777.02239999999995</v>
      </c>
      <c r="C27" s="26">
        <f>C$23*$D21/$D$23</f>
        <v>3886.9776000000002</v>
      </c>
      <c r="E27" s="16" t="s">
        <v>22</v>
      </c>
      <c r="F27" s="26">
        <f>((B21-B27)^2)/B27</f>
        <v>1.7597213436317973</v>
      </c>
      <c r="G27" s="26">
        <f>((C21-C27)^2)/C27</f>
        <v>0.35177534899095175</v>
      </c>
      <c r="I27" s="30" t="s">
        <v>35</v>
      </c>
      <c r="J27" s="28">
        <v>1</v>
      </c>
    </row>
    <row r="28" spans="1:10" x14ac:dyDescent="0.4">
      <c r="A28" s="16" t="s">
        <v>23</v>
      </c>
      <c r="B28" s="26">
        <f>B$23*$D22/$D$23</f>
        <v>55.977600000000002</v>
      </c>
      <c r="C28" s="26">
        <f>C$23*$D22/$D$23</f>
        <v>280.0224</v>
      </c>
      <c r="E28" s="16" t="s">
        <v>23</v>
      </c>
      <c r="F28" s="26">
        <f>((B22-B28)^2)/B28</f>
        <v>24.426608174698451</v>
      </c>
      <c r="G28" s="26">
        <f>((C22-C28)^2)/C28</f>
        <v>4.8829768681362617</v>
      </c>
      <c r="I28" s="30" t="s">
        <v>54</v>
      </c>
      <c r="J28" s="22">
        <f>_xlfn.CHISQ.INV(1-J26,1)</f>
        <v>3.8414588206941236</v>
      </c>
    </row>
    <row r="29" spans="1:10" x14ac:dyDescent="0.4">
      <c r="A29" s="14"/>
      <c r="B29" s="14"/>
      <c r="C29" s="14"/>
      <c r="I29" s="30" t="s">
        <v>37</v>
      </c>
      <c r="J29" s="22" t="s">
        <v>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問題１</vt:lpstr>
      <vt:lpstr>問題２</vt:lpstr>
      <vt:lpstr>問題３</vt:lpstr>
      <vt:lpstr>問題４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Harunori</dc:creator>
  <cp:lastModifiedBy>Mori Harunori</cp:lastModifiedBy>
  <dcterms:created xsi:type="dcterms:W3CDTF">2019-01-30T05:21:24Z</dcterms:created>
  <dcterms:modified xsi:type="dcterms:W3CDTF">2019-01-31T12:06:59Z</dcterms:modified>
</cp:coreProperties>
</file>